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636" windowWidth="7512" windowHeight="5748" tabRatio="314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'Plan1'!$A$1:$T$39</definedName>
  </definedNames>
  <calcPr fullCalcOnLoad="1"/>
</workbook>
</file>

<file path=xl/sharedStrings.xml><?xml version="1.0" encoding="utf-8"?>
<sst xmlns="http://schemas.openxmlformats.org/spreadsheetml/2006/main" count="58" uniqueCount="37">
  <si>
    <t>VALOR</t>
  </si>
  <si>
    <t>ÍNDICE</t>
  </si>
  <si>
    <t>%</t>
  </si>
  <si>
    <t>NO</t>
  </si>
  <si>
    <t>PERÍODO</t>
  </si>
  <si>
    <t>2</t>
  </si>
  <si>
    <t>VALOR DA PARCELA</t>
  </si>
  <si>
    <t>VALOR ACUMULADO</t>
  </si>
  <si>
    <t>1º PERÍODO</t>
  </si>
  <si>
    <t>2º PERÍODO</t>
  </si>
  <si>
    <t>1</t>
  </si>
  <si>
    <t>ITEM</t>
  </si>
  <si>
    <t>3º PERÍODO</t>
  </si>
  <si>
    <r>
      <t xml:space="preserve"> </t>
    </r>
    <r>
      <rPr>
        <b/>
        <sz val="11"/>
        <rFont val="Arial Narrow"/>
        <family val="2"/>
      </rPr>
      <t>ESTADO DO PARANA</t>
    </r>
  </si>
  <si>
    <r>
      <t xml:space="preserve"> </t>
    </r>
    <r>
      <rPr>
        <b/>
        <sz val="11"/>
        <rFont val="Arial Narrow"/>
        <family val="2"/>
      </rPr>
      <t>SECRETARIA DE ESTADO DA JUSTIÇA, CIDADANIA E DIREITOS HUMANOS</t>
    </r>
  </si>
  <si>
    <t>CRONOGRAMA FÍSICO FINANCEIRO</t>
  </si>
  <si>
    <t>4° PERÍODO%</t>
  </si>
  <si>
    <t>5° PERÍODO%</t>
  </si>
  <si>
    <t>NATALIE ADAMS PHILIPPSEN</t>
  </si>
  <si>
    <t xml:space="preserve">  Eng.º Civil  -  CREA PR-114.528/D</t>
  </si>
  <si>
    <t>BLOCO 3</t>
  </si>
  <si>
    <t>BLOCO LABOTERAPIA 1</t>
  </si>
  <si>
    <t>BLOCO LABOTERAPIA 2</t>
  </si>
  <si>
    <t>SETOR ENSINO - BLOCO 1/2</t>
  </si>
  <si>
    <t>SETOR SAÚDE - BLOCO 1/2</t>
  </si>
  <si>
    <t>SETOR ENSINO BLOCO 2/3</t>
  </si>
  <si>
    <t>SETOR ATENDIMENTO TÉCNICO - BLOCO 2/3</t>
  </si>
  <si>
    <t>6° PERÍODO%</t>
  </si>
  <si>
    <t>7° PERÍODO</t>
  </si>
  <si>
    <t>8º PERÍODO</t>
  </si>
  <si>
    <t>JUNI BORJA KUCHENNY</t>
  </si>
  <si>
    <t>Eng.° Civil - CREA PR-26.439/D</t>
  </si>
  <si>
    <t>BLOCO LABOTERAPIA 3</t>
  </si>
  <si>
    <t>SOLÁRIO TIPO 1 (x6)</t>
  </si>
  <si>
    <t>SOLÁRIO TIPO 2 (x6)</t>
  </si>
  <si>
    <t>ATUALIZAÇÃO DE CRONOGRAMA - OUTUBRO/2012</t>
  </si>
  <si>
    <r>
      <rPr>
        <b/>
        <sz val="11"/>
        <rFont val="Arial Narrow"/>
        <family val="2"/>
      </rPr>
      <t>OBRA</t>
    </r>
    <r>
      <rPr>
        <sz val="11"/>
        <rFont val="Arial Narrow"/>
        <family val="2"/>
      </rPr>
      <t>:</t>
    </r>
    <r>
      <rPr>
        <b/>
        <sz val="11"/>
        <rFont val="Arial Narrow"/>
        <family val="2"/>
      </rPr>
      <t xml:space="preserve">  ALAMBRADOS/SOLÁRIOS  PENITENCIÁRIA ESTADUAL DE PIRAQUARA II - PEP II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</si>
</sst>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000000%"/>
    <numFmt numFmtId="179" formatCode="#,##0.00;[Red]#,##0.00"/>
    <numFmt numFmtId="180" formatCode="d\-mmm\-yy"/>
    <numFmt numFmtId="181" formatCode="#,##0.00_);[Red]\-#,##0.00;"/>
  </numFmts>
  <fonts count="47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10" fontId="1" fillId="0" borderId="10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top"/>
    </xf>
    <xf numFmtId="179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4" fontId="2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0" fontId="1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9" fillId="34" borderId="19" xfId="0" applyNumberFormat="1" applyFont="1" applyFill="1" applyBorder="1" applyAlignment="1">
      <alignment horizontal="center" vertical="center"/>
    </xf>
    <xf numFmtId="10" fontId="5" fillId="0" borderId="21" xfId="0" applyNumberFormat="1" applyFont="1" applyBorder="1" applyAlignment="1">
      <alignment vertical="center"/>
    </xf>
    <xf numFmtId="10" fontId="5" fillId="0" borderId="13" xfId="0" applyNumberFormat="1" applyFont="1" applyBorder="1" applyAlignment="1">
      <alignment vertical="center"/>
    </xf>
    <xf numFmtId="10" fontId="5" fillId="0" borderId="18" xfId="0" applyNumberFormat="1" applyFont="1" applyBorder="1" applyAlignment="1">
      <alignment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10" fontId="5" fillId="33" borderId="21" xfId="0" applyNumberFormat="1" applyFont="1" applyFill="1" applyBorder="1" applyAlignment="1">
      <alignment horizontal="center" vertical="center"/>
    </xf>
    <xf numFmtId="10" fontId="5" fillId="0" borderId="23" xfId="0" applyNumberFormat="1" applyFont="1" applyBorder="1" applyAlignment="1">
      <alignment vertical="center"/>
    </xf>
    <xf numFmtId="10" fontId="1" fillId="0" borderId="19" xfId="0" applyNumberFormat="1" applyFont="1" applyBorder="1" applyAlignment="1">
      <alignment horizontal="center" vertical="center"/>
    </xf>
    <xf numFmtId="10" fontId="1" fillId="0" borderId="15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horizontal="center" vertical="center"/>
    </xf>
    <xf numFmtId="10" fontId="5" fillId="0" borderId="26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horizontal="center" vertical="center"/>
    </xf>
    <xf numFmtId="10" fontId="5" fillId="0" borderId="14" xfId="0" applyNumberFormat="1" applyFont="1" applyBorder="1" applyAlignment="1">
      <alignment vertical="center"/>
    </xf>
    <xf numFmtId="10" fontId="5" fillId="0" borderId="27" xfId="0" applyNumberFormat="1" applyFont="1" applyBorder="1" applyAlignment="1">
      <alignment vertical="center"/>
    </xf>
    <xf numFmtId="10" fontId="5" fillId="0" borderId="25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30" xfId="0" applyFont="1" applyBorder="1" applyAlignment="1" quotePrefix="1">
      <alignment horizontal="center" vertical="center"/>
    </xf>
    <xf numFmtId="0" fontId="1" fillId="0" borderId="31" xfId="0" applyFont="1" applyBorder="1" applyAlignment="1" quotePrefix="1">
      <alignment horizontal="center" vertical="center"/>
    </xf>
    <xf numFmtId="10" fontId="1" fillId="0" borderId="32" xfId="0" applyNumberFormat="1" applyFont="1" applyBorder="1" applyAlignment="1">
      <alignment horizontal="center" vertical="center"/>
    </xf>
    <xf numFmtId="10" fontId="5" fillId="33" borderId="33" xfId="0" applyNumberFormat="1" applyFont="1" applyFill="1" applyBorder="1" applyAlignment="1">
      <alignment horizontal="center" vertical="center"/>
    </xf>
    <xf numFmtId="0" fontId="1" fillId="0" borderId="34" xfId="0" applyFont="1" applyBorder="1" applyAlignment="1" quotePrefix="1">
      <alignment horizontal="center" vertical="center"/>
    </xf>
    <xf numFmtId="10" fontId="5" fillId="0" borderId="35" xfId="0" applyNumberFormat="1" applyFont="1" applyBorder="1" applyAlignment="1">
      <alignment vertical="center"/>
    </xf>
    <xf numFmtId="10" fontId="5" fillId="0" borderId="36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10" fontId="5" fillId="0" borderId="0" xfId="0" applyNumberFormat="1" applyFont="1" applyBorder="1" applyAlignment="1">
      <alignment horizontal="center" vertical="center"/>
    </xf>
    <xf numFmtId="10" fontId="5" fillId="0" borderId="38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10" fontId="1" fillId="0" borderId="40" xfId="0" applyNumberFormat="1" applyFont="1" applyBorder="1" applyAlignment="1">
      <alignment horizontal="center" vertical="top"/>
    </xf>
    <xf numFmtId="10" fontId="1" fillId="0" borderId="41" xfId="0" applyNumberFormat="1" applyFont="1" applyBorder="1" applyAlignment="1">
      <alignment horizontal="center" vertical="top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12" fillId="0" borderId="34" xfId="0" applyFont="1" applyBorder="1" applyAlignment="1" quotePrefix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" fontId="5" fillId="35" borderId="25" xfId="0" applyNumberFormat="1" applyFont="1" applyFill="1" applyBorder="1" applyAlignment="1">
      <alignment horizontal="center" vertical="center"/>
    </xf>
    <xf numFmtId="0" fontId="5" fillId="35" borderId="25" xfId="0" applyNumberFormat="1" applyFont="1" applyFill="1" applyBorder="1" applyAlignment="1">
      <alignment horizontal="center" vertical="center"/>
    </xf>
    <xf numFmtId="10" fontId="5" fillId="0" borderId="44" xfId="0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vertical="center"/>
    </xf>
    <xf numFmtId="10" fontId="5" fillId="0" borderId="4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10" fontId="5" fillId="0" borderId="46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0" fontId="5" fillId="0" borderId="12" xfId="0" applyNumberFormat="1" applyFont="1" applyBorder="1" applyAlignment="1">
      <alignment horizontal="center" vertical="center"/>
    </xf>
    <xf numFmtId="10" fontId="5" fillId="0" borderId="35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0" fontId="5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5" fillId="36" borderId="48" xfId="0" applyNumberFormat="1" applyFont="1" applyFill="1" applyBorder="1" applyAlignment="1">
      <alignment horizontal="center" vertical="center"/>
    </xf>
    <xf numFmtId="2" fontId="5" fillId="36" borderId="29" xfId="0" applyNumberFormat="1" applyFont="1" applyFill="1" applyBorder="1" applyAlignment="1">
      <alignment horizontal="center" vertical="center"/>
    </xf>
    <xf numFmtId="2" fontId="5" fillId="36" borderId="49" xfId="0" applyNumberFormat="1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10" fontId="1" fillId="0" borderId="50" xfId="0" applyNumberFormat="1" applyFont="1" applyBorder="1" applyAlignment="1">
      <alignment horizontal="center" vertical="center"/>
    </xf>
    <xf numFmtId="10" fontId="1" fillId="0" borderId="40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textRotation="255"/>
    </xf>
    <xf numFmtId="0" fontId="12" fillId="0" borderId="52" xfId="0" applyFont="1" applyBorder="1" applyAlignment="1">
      <alignment horizontal="center" vertical="center" textRotation="255"/>
    </xf>
    <xf numFmtId="0" fontId="12" fillId="0" borderId="53" xfId="0" applyFont="1" applyBorder="1" applyAlignment="1">
      <alignment horizontal="center" vertical="center" textRotation="255"/>
    </xf>
    <xf numFmtId="0" fontId="5" fillId="36" borderId="54" xfId="0" applyFont="1" applyFill="1" applyBorder="1" applyAlignment="1">
      <alignment horizontal="center" vertical="center"/>
    </xf>
    <xf numFmtId="0" fontId="5" fillId="36" borderId="55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0" fontId="5" fillId="36" borderId="56" xfId="0" applyFont="1" applyFill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36</xdr:row>
      <xdr:rowOff>161925</xdr:rowOff>
    </xdr:from>
    <xdr:to>
      <xdr:col>1</xdr:col>
      <xdr:colOff>2324100</xdr:colOff>
      <xdr:row>36</xdr:row>
      <xdr:rowOff>161925</xdr:rowOff>
    </xdr:to>
    <xdr:sp>
      <xdr:nvSpPr>
        <xdr:cNvPr id="1" name="Line 2"/>
        <xdr:cNvSpPr>
          <a:spLocks/>
        </xdr:cNvSpPr>
      </xdr:nvSpPr>
      <xdr:spPr>
        <a:xfrm>
          <a:off x="361950" y="693420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Zeros="0"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4.140625" style="5" customWidth="1"/>
    <col min="2" max="2" width="34.8515625" style="1" customWidth="1"/>
    <col min="3" max="3" width="13.421875" style="5" customWidth="1"/>
    <col min="4" max="4" width="7.57421875" style="1" customWidth="1"/>
    <col min="5" max="5" width="10.7109375" style="1" customWidth="1"/>
    <col min="6" max="6" width="7.28125" style="1" customWidth="1"/>
    <col min="7" max="7" width="10.7109375" style="1" customWidth="1"/>
    <col min="8" max="8" width="7.7109375" style="1" customWidth="1"/>
    <col min="9" max="9" width="10.57421875" style="1" bestFit="1" customWidth="1"/>
    <col min="10" max="10" width="7.7109375" style="1" customWidth="1"/>
    <col min="11" max="11" width="11.28125" style="1" bestFit="1" customWidth="1"/>
    <col min="12" max="12" width="7.7109375" style="1" customWidth="1"/>
    <col min="13" max="13" width="11.28125" style="1" bestFit="1" customWidth="1"/>
    <col min="14" max="14" width="7.7109375" style="1" customWidth="1"/>
    <col min="15" max="15" width="11.28125" style="1" bestFit="1" customWidth="1"/>
    <col min="16" max="16" width="7.7109375" style="1" customWidth="1"/>
    <col min="17" max="17" width="10.57421875" style="1" bestFit="1" customWidth="1"/>
    <col min="18" max="18" width="7.7109375" style="1" customWidth="1"/>
    <col min="19" max="19" width="10.7109375" style="1" customWidth="1"/>
    <col min="20" max="20" width="8.00390625" style="1" bestFit="1" customWidth="1"/>
    <col min="21" max="21" width="10.8515625" style="11" customWidth="1"/>
    <col min="22" max="22" width="12.140625" style="7" bestFit="1" customWidth="1"/>
    <col min="23" max="23" width="12.00390625" style="7" customWidth="1"/>
    <col min="24" max="24" width="11.8515625" style="1" customWidth="1"/>
    <col min="25" max="25" width="10.28125" style="7" bestFit="1" customWidth="1"/>
    <col min="26" max="26" width="9.421875" style="1" bestFit="1" customWidth="1"/>
    <col min="27" max="16384" width="9.140625" style="1" customWidth="1"/>
  </cols>
  <sheetData>
    <row r="1" spans="3:20" ht="24.75" customHeight="1">
      <c r="C1" s="99" t="s">
        <v>13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3:20" ht="24.75" customHeight="1">
      <c r="C2" s="99" t="s">
        <v>14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3:20" ht="24.75" customHeight="1">
      <c r="C3" s="99" t="s">
        <v>36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8:15" ht="24.75" customHeight="1" thickBot="1">
      <c r="H4" s="103" t="s">
        <v>35</v>
      </c>
      <c r="I4" s="103"/>
      <c r="J4" s="103"/>
      <c r="K4" s="103"/>
      <c r="L4" s="103"/>
      <c r="M4" s="103"/>
      <c r="N4" s="103"/>
      <c r="O4" s="103"/>
    </row>
    <row r="5" spans="1:20" ht="15" customHeight="1">
      <c r="A5" s="56"/>
      <c r="B5" s="57" t="s">
        <v>15</v>
      </c>
      <c r="C5" s="57"/>
      <c r="D5" s="57"/>
      <c r="E5" s="100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0" ht="11.25" customHeight="1">
      <c r="A6" s="106" t="s">
        <v>11</v>
      </c>
      <c r="B6" s="2"/>
      <c r="C6" s="109"/>
      <c r="D6" s="110"/>
      <c r="E6" s="78">
        <v>30</v>
      </c>
      <c r="F6" s="79" t="s">
        <v>2</v>
      </c>
      <c r="G6" s="78">
        <f>E6+30</f>
        <v>60</v>
      </c>
      <c r="H6" s="79" t="s">
        <v>2</v>
      </c>
      <c r="I6" s="80">
        <v>90</v>
      </c>
      <c r="J6" s="79" t="s">
        <v>2</v>
      </c>
      <c r="K6" s="80">
        <v>120</v>
      </c>
      <c r="L6" s="79" t="s">
        <v>2</v>
      </c>
      <c r="M6" s="80">
        <v>150</v>
      </c>
      <c r="N6" s="79" t="s">
        <v>2</v>
      </c>
      <c r="O6" s="81">
        <v>180</v>
      </c>
      <c r="P6" s="79" t="s">
        <v>2</v>
      </c>
      <c r="Q6" s="81">
        <v>210</v>
      </c>
      <c r="R6" s="79" t="s">
        <v>2</v>
      </c>
      <c r="S6" s="78">
        <v>240</v>
      </c>
      <c r="T6" s="82" t="s">
        <v>2</v>
      </c>
    </row>
    <row r="7" spans="1:20" ht="11.25" customHeight="1">
      <c r="A7" s="107"/>
      <c r="B7" s="3"/>
      <c r="C7" s="111"/>
      <c r="D7" s="112"/>
      <c r="E7" s="94" t="s">
        <v>8</v>
      </c>
      <c r="F7" s="83" t="s">
        <v>3</v>
      </c>
      <c r="G7" s="94" t="s">
        <v>9</v>
      </c>
      <c r="H7" s="83" t="s">
        <v>3</v>
      </c>
      <c r="I7" s="94" t="s">
        <v>12</v>
      </c>
      <c r="J7" s="83" t="s">
        <v>3</v>
      </c>
      <c r="K7" s="97" t="s">
        <v>16</v>
      </c>
      <c r="L7" s="83" t="s">
        <v>3</v>
      </c>
      <c r="M7" s="97" t="s">
        <v>17</v>
      </c>
      <c r="N7" s="83" t="s">
        <v>3</v>
      </c>
      <c r="O7" s="83"/>
      <c r="P7" s="83" t="s">
        <v>3</v>
      </c>
      <c r="Q7" s="83"/>
      <c r="R7" s="83" t="s">
        <v>3</v>
      </c>
      <c r="S7" s="84"/>
      <c r="T7" s="85" t="s">
        <v>3</v>
      </c>
    </row>
    <row r="8" spans="1:20" ht="23.25" customHeight="1">
      <c r="A8" s="108"/>
      <c r="B8" s="25"/>
      <c r="C8" s="86" t="s">
        <v>0</v>
      </c>
      <c r="D8" s="86" t="s">
        <v>1</v>
      </c>
      <c r="E8" s="113"/>
      <c r="F8" s="87" t="s">
        <v>4</v>
      </c>
      <c r="G8" s="113"/>
      <c r="H8" s="87" t="s">
        <v>4</v>
      </c>
      <c r="I8" s="95"/>
      <c r="J8" s="87" t="s">
        <v>4</v>
      </c>
      <c r="K8" s="98"/>
      <c r="L8" s="87" t="s">
        <v>4</v>
      </c>
      <c r="M8" s="96"/>
      <c r="N8" s="87" t="s">
        <v>4</v>
      </c>
      <c r="O8" s="88" t="s">
        <v>27</v>
      </c>
      <c r="P8" s="87" t="s">
        <v>4</v>
      </c>
      <c r="Q8" s="88" t="s">
        <v>28</v>
      </c>
      <c r="R8" s="87" t="s">
        <v>4</v>
      </c>
      <c r="S8" s="84" t="s">
        <v>29</v>
      </c>
      <c r="T8" s="89" t="s">
        <v>4</v>
      </c>
    </row>
    <row r="9" spans="1:25" s="6" customFormat="1" ht="6" customHeight="1">
      <c r="A9" s="58"/>
      <c r="B9" s="22"/>
      <c r="C9" s="21"/>
      <c r="D9" s="90"/>
      <c r="E9" s="21"/>
      <c r="F9" s="91"/>
      <c r="G9" s="21"/>
      <c r="H9" s="91"/>
      <c r="I9" s="96"/>
      <c r="J9" s="91"/>
      <c r="K9" s="91"/>
      <c r="L9" s="91"/>
      <c r="M9" s="91"/>
      <c r="N9" s="91"/>
      <c r="O9" s="91"/>
      <c r="P9" s="91"/>
      <c r="Q9" s="91"/>
      <c r="R9" s="91"/>
      <c r="S9" s="91"/>
      <c r="T9" s="92"/>
      <c r="U9" s="11"/>
      <c r="V9" s="8"/>
      <c r="W9" s="8"/>
      <c r="Y9" s="8"/>
    </row>
    <row r="10" spans="1:25" s="6" customFormat="1" ht="13.5" customHeight="1">
      <c r="A10" s="59"/>
      <c r="B10" s="26"/>
      <c r="C10" s="32"/>
      <c r="D10" s="23"/>
      <c r="E10" s="32"/>
      <c r="F10" s="24"/>
      <c r="G10" s="32"/>
      <c r="H10" s="24"/>
      <c r="I10" s="44"/>
      <c r="J10" s="44"/>
      <c r="K10" s="44"/>
      <c r="L10" s="44"/>
      <c r="M10" s="44"/>
      <c r="N10" s="43"/>
      <c r="O10" s="10"/>
      <c r="P10" s="43"/>
      <c r="Q10" s="43"/>
      <c r="R10" s="43"/>
      <c r="S10" s="43"/>
      <c r="T10" s="60"/>
      <c r="U10" s="11"/>
      <c r="V10" s="8"/>
      <c r="W10" s="8"/>
      <c r="Y10" s="8"/>
    </row>
    <row r="11" spans="1:25" s="16" customFormat="1" ht="13.5" customHeight="1">
      <c r="A11" s="77" t="s">
        <v>10</v>
      </c>
      <c r="B11" s="27" t="s">
        <v>20</v>
      </c>
      <c r="C11" s="33">
        <f>U11</f>
        <v>39235.85988117352</v>
      </c>
      <c r="D11" s="35">
        <f>C11/C31</f>
        <v>0.10009643303024268</v>
      </c>
      <c r="E11" s="38">
        <f aca="true" t="shared" si="0" ref="E11:E30">F11*$U11</f>
        <v>39235.85988117352</v>
      </c>
      <c r="F11" s="41">
        <v>1</v>
      </c>
      <c r="G11" s="38">
        <f aca="true" t="shared" si="1" ref="G11:G30">H11*$U11</f>
        <v>0</v>
      </c>
      <c r="H11" s="41">
        <v>0</v>
      </c>
      <c r="I11" s="38">
        <f>J11*$U11</f>
        <v>0</v>
      </c>
      <c r="J11" s="41">
        <v>0</v>
      </c>
      <c r="K11" s="38">
        <f>L11*$U11</f>
        <v>0</v>
      </c>
      <c r="L11" s="41">
        <v>0</v>
      </c>
      <c r="M11" s="38">
        <f>N11*$U11</f>
        <v>0</v>
      </c>
      <c r="N11" s="41">
        <v>0</v>
      </c>
      <c r="O11" s="38">
        <f>P11*$U11</f>
        <v>0</v>
      </c>
      <c r="P11" s="41">
        <v>0</v>
      </c>
      <c r="Q11" s="38">
        <f aca="true" t="shared" si="2" ref="Q11:Q30">R11*$U11</f>
        <v>0</v>
      </c>
      <c r="R11" s="41">
        <v>0</v>
      </c>
      <c r="S11" s="38">
        <f>T11*$U11</f>
        <v>0</v>
      </c>
      <c r="T11" s="61">
        <v>0</v>
      </c>
      <c r="U11" s="14">
        <f>V11*1.29433917181835</f>
        <v>39235.85988117352</v>
      </c>
      <c r="V11" s="14">
        <v>30313.43</v>
      </c>
      <c r="W11" s="15"/>
      <c r="X11" s="15"/>
      <c r="Y11" s="15"/>
    </row>
    <row r="12" spans="1:25" s="16" customFormat="1" ht="13.5" customHeight="1">
      <c r="A12" s="77"/>
      <c r="B12" s="28"/>
      <c r="C12" s="33"/>
      <c r="D12" s="35"/>
      <c r="E12" s="38">
        <f t="shared" si="0"/>
        <v>0</v>
      </c>
      <c r="F12" s="41"/>
      <c r="G12" s="38">
        <f t="shared" si="1"/>
        <v>0</v>
      </c>
      <c r="H12" s="41"/>
      <c r="I12" s="38">
        <f aca="true" t="shared" si="3" ref="I12:I30">J12*$U12</f>
        <v>0</v>
      </c>
      <c r="J12" s="41"/>
      <c r="K12" s="38">
        <f aca="true" t="shared" si="4" ref="K12:K30">L12*$U12</f>
        <v>0</v>
      </c>
      <c r="L12" s="41"/>
      <c r="M12" s="38">
        <f aca="true" t="shared" si="5" ref="M12:M30">N12*$U12</f>
        <v>0</v>
      </c>
      <c r="N12" s="41"/>
      <c r="O12" s="38">
        <f aca="true" t="shared" si="6" ref="O12:O30">P12*$U12</f>
        <v>0</v>
      </c>
      <c r="P12" s="41"/>
      <c r="Q12" s="38">
        <f t="shared" si="2"/>
        <v>0</v>
      </c>
      <c r="R12" s="41"/>
      <c r="S12" s="38">
        <f aca="true" t="shared" si="7" ref="S12:S25">T12*$U12</f>
        <v>0</v>
      </c>
      <c r="T12" s="61"/>
      <c r="U12" s="14">
        <f aca="true" t="shared" si="8" ref="U12:U31">V12*1.29433917181835</f>
        <v>0</v>
      </c>
      <c r="V12" s="14"/>
      <c r="W12" s="15"/>
      <c r="X12" s="15"/>
      <c r="Y12" s="15"/>
    </row>
    <row r="13" spans="1:25" s="16" customFormat="1" ht="13.5" customHeight="1">
      <c r="A13" s="77" t="s">
        <v>5</v>
      </c>
      <c r="B13" s="27" t="s">
        <v>21</v>
      </c>
      <c r="C13" s="33">
        <f>U13</f>
        <v>25934.596325373965</v>
      </c>
      <c r="D13" s="35">
        <f>C13/C31</f>
        <v>0.06616295888789195</v>
      </c>
      <c r="E13" s="38">
        <f t="shared" si="0"/>
        <v>12967.298162686982</v>
      </c>
      <c r="F13" s="41">
        <v>0.5</v>
      </c>
      <c r="G13" s="38">
        <f t="shared" si="1"/>
        <v>12967.298162686982</v>
      </c>
      <c r="H13" s="41">
        <v>0.5</v>
      </c>
      <c r="I13" s="38">
        <f t="shared" si="3"/>
        <v>0</v>
      </c>
      <c r="J13" s="41">
        <v>0</v>
      </c>
      <c r="K13" s="38">
        <f t="shared" si="4"/>
        <v>0</v>
      </c>
      <c r="L13" s="41">
        <v>0</v>
      </c>
      <c r="M13" s="38">
        <f t="shared" si="5"/>
        <v>0</v>
      </c>
      <c r="N13" s="41">
        <v>0</v>
      </c>
      <c r="O13" s="38">
        <f t="shared" si="6"/>
        <v>0</v>
      </c>
      <c r="P13" s="41"/>
      <c r="Q13" s="38">
        <f t="shared" si="2"/>
        <v>0</v>
      </c>
      <c r="R13" s="41"/>
      <c r="S13" s="38">
        <f t="shared" si="7"/>
        <v>0</v>
      </c>
      <c r="T13" s="61">
        <v>0</v>
      </c>
      <c r="U13" s="14">
        <f t="shared" si="8"/>
        <v>25934.596325373965</v>
      </c>
      <c r="V13" s="20">
        <v>20036.94</v>
      </c>
      <c r="W13" s="15"/>
      <c r="X13" s="15"/>
      <c r="Y13" s="15"/>
    </row>
    <row r="14" spans="1:25" s="16" customFormat="1" ht="13.5" customHeight="1">
      <c r="A14" s="77"/>
      <c r="B14" s="29"/>
      <c r="C14" s="33">
        <f aca="true" t="shared" si="9" ref="C14:C28">U14</f>
        <v>0</v>
      </c>
      <c r="D14" s="35"/>
      <c r="E14" s="38">
        <f t="shared" si="0"/>
        <v>0</v>
      </c>
      <c r="F14" s="41"/>
      <c r="G14" s="38">
        <f t="shared" si="1"/>
        <v>0</v>
      </c>
      <c r="H14" s="41"/>
      <c r="I14" s="38">
        <f t="shared" si="3"/>
        <v>0</v>
      </c>
      <c r="J14" s="41"/>
      <c r="K14" s="38">
        <f t="shared" si="4"/>
        <v>0</v>
      </c>
      <c r="L14" s="41"/>
      <c r="M14" s="38">
        <f t="shared" si="5"/>
        <v>0</v>
      </c>
      <c r="N14" s="41"/>
      <c r="O14" s="38">
        <f t="shared" si="6"/>
        <v>0</v>
      </c>
      <c r="P14" s="41"/>
      <c r="Q14" s="38">
        <f t="shared" si="2"/>
        <v>0</v>
      </c>
      <c r="R14" s="41"/>
      <c r="S14" s="38">
        <f t="shared" si="7"/>
        <v>0</v>
      </c>
      <c r="T14" s="61"/>
      <c r="U14" s="14">
        <f t="shared" si="8"/>
        <v>0</v>
      </c>
      <c r="V14" s="14"/>
      <c r="W14" s="15"/>
      <c r="X14" s="15"/>
      <c r="Y14" s="15"/>
    </row>
    <row r="15" spans="1:26" s="16" customFormat="1" ht="13.5" customHeight="1">
      <c r="A15" s="77">
        <v>3</v>
      </c>
      <c r="B15" s="27" t="s">
        <v>22</v>
      </c>
      <c r="C15" s="33">
        <f t="shared" si="9"/>
        <v>25934.596325373965</v>
      </c>
      <c r="D15" s="35">
        <f>C15/C31</f>
        <v>0.06616295888789195</v>
      </c>
      <c r="E15" s="38">
        <f t="shared" si="0"/>
        <v>12967.298162686982</v>
      </c>
      <c r="F15" s="41">
        <v>0.5</v>
      </c>
      <c r="G15" s="38">
        <f t="shared" si="1"/>
        <v>12967.298162686982</v>
      </c>
      <c r="H15" s="41">
        <v>0.5</v>
      </c>
      <c r="I15" s="38">
        <f t="shared" si="3"/>
        <v>0</v>
      </c>
      <c r="J15" s="41">
        <v>0</v>
      </c>
      <c r="K15" s="38">
        <f t="shared" si="4"/>
        <v>0</v>
      </c>
      <c r="L15" s="41">
        <v>0</v>
      </c>
      <c r="M15" s="38">
        <f t="shared" si="5"/>
        <v>0</v>
      </c>
      <c r="N15" s="41">
        <v>0</v>
      </c>
      <c r="O15" s="38">
        <f t="shared" si="6"/>
        <v>0</v>
      </c>
      <c r="P15" s="41"/>
      <c r="Q15" s="38">
        <f t="shared" si="2"/>
        <v>0</v>
      </c>
      <c r="R15" s="41"/>
      <c r="S15" s="38">
        <f t="shared" si="7"/>
        <v>0</v>
      </c>
      <c r="T15" s="61">
        <v>0</v>
      </c>
      <c r="U15" s="14">
        <f t="shared" si="8"/>
        <v>25934.596325373965</v>
      </c>
      <c r="V15" s="20">
        <v>20036.94</v>
      </c>
      <c r="W15" s="15"/>
      <c r="X15" s="15"/>
      <c r="Y15" s="15"/>
      <c r="Z15" s="15"/>
    </row>
    <row r="16" spans="1:26" s="16" customFormat="1" ht="13.5" customHeight="1">
      <c r="A16" s="77"/>
      <c r="B16" s="29"/>
      <c r="C16" s="33">
        <f t="shared" si="9"/>
        <v>0</v>
      </c>
      <c r="D16" s="35"/>
      <c r="E16" s="38">
        <f t="shared" si="0"/>
        <v>0</v>
      </c>
      <c r="F16" s="41"/>
      <c r="G16" s="38">
        <f t="shared" si="1"/>
        <v>0</v>
      </c>
      <c r="H16" s="41"/>
      <c r="I16" s="38">
        <f t="shared" si="3"/>
        <v>0</v>
      </c>
      <c r="J16" s="41"/>
      <c r="K16" s="38">
        <f t="shared" si="4"/>
        <v>0</v>
      </c>
      <c r="L16" s="41"/>
      <c r="M16" s="38">
        <f t="shared" si="5"/>
        <v>0</v>
      </c>
      <c r="N16" s="41"/>
      <c r="O16" s="38">
        <f t="shared" si="6"/>
        <v>0</v>
      </c>
      <c r="P16" s="41"/>
      <c r="Q16" s="38">
        <f t="shared" si="2"/>
        <v>0</v>
      </c>
      <c r="R16" s="41"/>
      <c r="S16" s="38">
        <f t="shared" si="7"/>
        <v>0</v>
      </c>
      <c r="T16" s="61"/>
      <c r="U16" s="14">
        <f t="shared" si="8"/>
        <v>0</v>
      </c>
      <c r="V16" s="20"/>
      <c r="W16" s="15"/>
      <c r="X16" s="15"/>
      <c r="Y16" s="15"/>
      <c r="Z16" s="15"/>
    </row>
    <row r="17" spans="1:25" s="16" customFormat="1" ht="13.5" customHeight="1">
      <c r="A17" s="77">
        <v>4</v>
      </c>
      <c r="B17" s="29" t="s">
        <v>32</v>
      </c>
      <c r="C17" s="33">
        <f t="shared" si="9"/>
        <v>25934.596325373965</v>
      </c>
      <c r="D17" s="35">
        <f>C17/C31</f>
        <v>0.06616295888789195</v>
      </c>
      <c r="E17" s="38">
        <f t="shared" si="0"/>
        <v>12967.298162686982</v>
      </c>
      <c r="F17" s="41">
        <v>0.5</v>
      </c>
      <c r="G17" s="38">
        <f t="shared" si="1"/>
        <v>12967.298162686982</v>
      </c>
      <c r="H17" s="41">
        <v>0.5</v>
      </c>
      <c r="I17" s="38">
        <f t="shared" si="3"/>
        <v>0</v>
      </c>
      <c r="J17" s="41">
        <v>0</v>
      </c>
      <c r="K17" s="38">
        <f t="shared" si="4"/>
        <v>0</v>
      </c>
      <c r="L17" s="41">
        <v>0</v>
      </c>
      <c r="M17" s="38">
        <f t="shared" si="5"/>
        <v>0</v>
      </c>
      <c r="N17" s="41">
        <v>0</v>
      </c>
      <c r="O17" s="38">
        <f t="shared" si="6"/>
        <v>0</v>
      </c>
      <c r="P17" s="41"/>
      <c r="Q17" s="38">
        <f t="shared" si="2"/>
        <v>0</v>
      </c>
      <c r="R17" s="41"/>
      <c r="S17" s="38">
        <f t="shared" si="7"/>
        <v>0</v>
      </c>
      <c r="T17" s="61">
        <v>0</v>
      </c>
      <c r="U17" s="14">
        <f t="shared" si="8"/>
        <v>25934.596325373965</v>
      </c>
      <c r="V17" s="20">
        <v>20036.94</v>
      </c>
      <c r="W17" s="15"/>
      <c r="X17" s="15"/>
      <c r="Y17" s="15"/>
    </row>
    <row r="18" spans="1:25" s="16" customFormat="1" ht="13.5" customHeight="1">
      <c r="A18" s="77"/>
      <c r="B18" s="29"/>
      <c r="C18" s="33">
        <f t="shared" si="9"/>
        <v>0</v>
      </c>
      <c r="D18" s="35"/>
      <c r="E18" s="38">
        <f t="shared" si="0"/>
        <v>0</v>
      </c>
      <c r="F18" s="41"/>
      <c r="G18" s="38">
        <f t="shared" si="1"/>
        <v>0</v>
      </c>
      <c r="H18" s="41"/>
      <c r="I18" s="38">
        <f t="shared" si="3"/>
        <v>0</v>
      </c>
      <c r="J18" s="41"/>
      <c r="K18" s="38">
        <f t="shared" si="4"/>
        <v>0</v>
      </c>
      <c r="L18" s="41"/>
      <c r="M18" s="38">
        <f t="shared" si="5"/>
        <v>0</v>
      </c>
      <c r="N18" s="41"/>
      <c r="O18" s="38">
        <f t="shared" si="6"/>
        <v>0</v>
      </c>
      <c r="P18" s="41"/>
      <c r="Q18" s="38">
        <f t="shared" si="2"/>
        <v>0</v>
      </c>
      <c r="R18" s="41"/>
      <c r="S18" s="38">
        <f t="shared" si="7"/>
        <v>0</v>
      </c>
      <c r="T18" s="61"/>
      <c r="U18" s="14">
        <f t="shared" si="8"/>
        <v>0</v>
      </c>
      <c r="V18" s="20"/>
      <c r="W18" s="15"/>
      <c r="X18" s="15"/>
      <c r="Y18" s="15"/>
    </row>
    <row r="19" spans="1:25" s="16" customFormat="1" ht="13.5" customHeight="1">
      <c r="A19" s="77">
        <v>5</v>
      </c>
      <c r="B19" s="29" t="s">
        <v>23</v>
      </c>
      <c r="C19" s="33">
        <f t="shared" si="9"/>
        <v>22689.247946306943</v>
      </c>
      <c r="D19" s="35">
        <f>C19/C31</f>
        <v>0.057883599198340206</v>
      </c>
      <c r="E19" s="38">
        <f t="shared" si="0"/>
        <v>0</v>
      </c>
      <c r="F19" s="41">
        <v>0</v>
      </c>
      <c r="G19" s="38">
        <f t="shared" si="1"/>
        <v>0</v>
      </c>
      <c r="H19" s="41">
        <v>0</v>
      </c>
      <c r="I19" s="38">
        <f t="shared" si="3"/>
        <v>11344.623973153472</v>
      </c>
      <c r="J19" s="41">
        <v>0.5</v>
      </c>
      <c r="K19" s="38">
        <f t="shared" si="4"/>
        <v>11344.623973153472</v>
      </c>
      <c r="L19" s="41">
        <v>0.5</v>
      </c>
      <c r="M19" s="38">
        <f t="shared" si="5"/>
        <v>0</v>
      </c>
      <c r="N19" s="41">
        <v>0</v>
      </c>
      <c r="O19" s="38">
        <f t="shared" si="6"/>
        <v>0</v>
      </c>
      <c r="P19" s="41"/>
      <c r="Q19" s="38">
        <f t="shared" si="2"/>
        <v>0</v>
      </c>
      <c r="R19" s="41"/>
      <c r="S19" s="38">
        <f t="shared" si="7"/>
        <v>0</v>
      </c>
      <c r="T19" s="61"/>
      <c r="U19" s="14">
        <f t="shared" si="8"/>
        <v>22689.247946306943</v>
      </c>
      <c r="V19" s="20">
        <v>17529.6</v>
      </c>
      <c r="W19" s="15"/>
      <c r="X19" s="15"/>
      <c r="Y19" s="15"/>
    </row>
    <row r="20" spans="1:25" s="16" customFormat="1" ht="13.5" customHeight="1">
      <c r="A20" s="77"/>
      <c r="B20" s="29"/>
      <c r="C20" s="33">
        <f t="shared" si="9"/>
        <v>0</v>
      </c>
      <c r="D20" s="35"/>
      <c r="E20" s="38">
        <f t="shared" si="0"/>
        <v>0</v>
      </c>
      <c r="F20" s="41"/>
      <c r="G20" s="38">
        <f t="shared" si="1"/>
        <v>0</v>
      </c>
      <c r="H20" s="41"/>
      <c r="I20" s="38">
        <f t="shared" si="3"/>
        <v>0</v>
      </c>
      <c r="J20" s="41"/>
      <c r="K20" s="38">
        <f t="shared" si="4"/>
        <v>0</v>
      </c>
      <c r="L20" s="41"/>
      <c r="M20" s="38">
        <f t="shared" si="5"/>
        <v>0</v>
      </c>
      <c r="N20" s="41"/>
      <c r="O20" s="38">
        <f t="shared" si="6"/>
        <v>0</v>
      </c>
      <c r="P20" s="41"/>
      <c r="Q20" s="38">
        <f t="shared" si="2"/>
        <v>0</v>
      </c>
      <c r="R20" s="41"/>
      <c r="S20" s="38">
        <f t="shared" si="7"/>
        <v>0</v>
      </c>
      <c r="T20" s="61"/>
      <c r="U20" s="14">
        <f t="shared" si="8"/>
        <v>0</v>
      </c>
      <c r="V20" s="20"/>
      <c r="W20" s="15"/>
      <c r="X20" s="15"/>
      <c r="Y20" s="15"/>
    </row>
    <row r="21" spans="1:25" s="16" customFormat="1" ht="13.5" customHeight="1">
      <c r="A21" s="77">
        <v>6</v>
      </c>
      <c r="B21" s="29" t="s">
        <v>24</v>
      </c>
      <c r="C21" s="33">
        <f t="shared" si="9"/>
        <v>18439.337049208265</v>
      </c>
      <c r="D21" s="35">
        <f>C21/C31</f>
        <v>0.04704145319251109</v>
      </c>
      <c r="E21" s="38">
        <f t="shared" si="0"/>
        <v>0</v>
      </c>
      <c r="F21" s="41"/>
      <c r="G21" s="38">
        <f t="shared" si="1"/>
        <v>0</v>
      </c>
      <c r="H21" s="41"/>
      <c r="I21" s="38">
        <f t="shared" si="3"/>
        <v>9219.668524604132</v>
      </c>
      <c r="J21" s="41">
        <v>0.5</v>
      </c>
      <c r="K21" s="38">
        <f t="shared" si="4"/>
        <v>9219.668524604132</v>
      </c>
      <c r="L21" s="41">
        <v>0.5</v>
      </c>
      <c r="M21" s="38">
        <f t="shared" si="5"/>
        <v>0</v>
      </c>
      <c r="N21" s="41">
        <v>0</v>
      </c>
      <c r="O21" s="38">
        <f t="shared" si="6"/>
        <v>0</v>
      </c>
      <c r="P21" s="41"/>
      <c r="Q21" s="38">
        <f t="shared" si="2"/>
        <v>0</v>
      </c>
      <c r="R21" s="41"/>
      <c r="S21" s="38">
        <f t="shared" si="7"/>
        <v>0</v>
      </c>
      <c r="T21" s="61"/>
      <c r="U21" s="14">
        <f t="shared" si="8"/>
        <v>18439.337049208265</v>
      </c>
      <c r="V21" s="11">
        <v>14246.14</v>
      </c>
      <c r="W21" s="15"/>
      <c r="X21" s="15"/>
      <c r="Y21" s="15"/>
    </row>
    <row r="22" spans="1:25" s="16" customFormat="1" ht="13.5" customHeight="1">
      <c r="A22" s="77"/>
      <c r="B22" s="30"/>
      <c r="C22" s="33">
        <f t="shared" si="9"/>
        <v>0</v>
      </c>
      <c r="D22" s="35"/>
      <c r="E22" s="38">
        <f t="shared" si="0"/>
        <v>0</v>
      </c>
      <c r="F22" s="41"/>
      <c r="G22" s="38">
        <f t="shared" si="1"/>
        <v>0</v>
      </c>
      <c r="H22" s="41"/>
      <c r="I22" s="38">
        <f t="shared" si="3"/>
        <v>0</v>
      </c>
      <c r="J22" s="41"/>
      <c r="K22" s="38">
        <f t="shared" si="4"/>
        <v>0</v>
      </c>
      <c r="L22" s="41"/>
      <c r="M22" s="38">
        <f t="shared" si="5"/>
        <v>0</v>
      </c>
      <c r="N22" s="41"/>
      <c r="O22" s="38">
        <f t="shared" si="6"/>
        <v>0</v>
      </c>
      <c r="P22" s="41"/>
      <c r="Q22" s="38">
        <f t="shared" si="2"/>
        <v>0</v>
      </c>
      <c r="R22" s="41"/>
      <c r="S22" s="38">
        <f t="shared" si="7"/>
        <v>0</v>
      </c>
      <c r="T22" s="61"/>
      <c r="U22" s="14">
        <f t="shared" si="8"/>
        <v>0</v>
      </c>
      <c r="V22" s="14"/>
      <c r="W22" s="15"/>
      <c r="X22" s="15"/>
      <c r="Y22" s="15"/>
    </row>
    <row r="23" spans="1:25" s="16" customFormat="1" ht="13.5" customHeight="1">
      <c r="A23" s="77">
        <v>7</v>
      </c>
      <c r="B23" s="29" t="s">
        <v>25</v>
      </c>
      <c r="C23" s="33">
        <f t="shared" si="9"/>
        <v>22689.247946306943</v>
      </c>
      <c r="D23" s="35">
        <f>C23/C31</f>
        <v>0.057883599198340206</v>
      </c>
      <c r="E23" s="38">
        <f t="shared" si="0"/>
        <v>0</v>
      </c>
      <c r="F23" s="41"/>
      <c r="G23" s="38">
        <f t="shared" si="1"/>
        <v>0</v>
      </c>
      <c r="H23" s="41"/>
      <c r="I23" s="38">
        <f t="shared" si="3"/>
        <v>11344.623973153472</v>
      </c>
      <c r="J23" s="41">
        <v>0.5</v>
      </c>
      <c r="K23" s="38">
        <f t="shared" si="4"/>
        <v>11344.623973153472</v>
      </c>
      <c r="L23" s="41">
        <v>0.5</v>
      </c>
      <c r="M23" s="38">
        <f t="shared" si="5"/>
        <v>0</v>
      </c>
      <c r="N23" s="41">
        <v>0</v>
      </c>
      <c r="O23" s="38">
        <f t="shared" si="6"/>
        <v>0</v>
      </c>
      <c r="P23" s="41"/>
      <c r="Q23" s="38">
        <f t="shared" si="2"/>
        <v>0</v>
      </c>
      <c r="R23" s="41"/>
      <c r="S23" s="38">
        <f t="shared" si="7"/>
        <v>0</v>
      </c>
      <c r="T23" s="61"/>
      <c r="U23" s="14">
        <f t="shared" si="8"/>
        <v>22689.247946306943</v>
      </c>
      <c r="V23" s="14">
        <v>17529.6</v>
      </c>
      <c r="W23" s="15"/>
      <c r="X23" s="15"/>
      <c r="Y23" s="15"/>
    </row>
    <row r="24" spans="1:25" s="16" customFormat="1" ht="13.5" customHeight="1">
      <c r="A24" s="77"/>
      <c r="B24" s="30"/>
      <c r="C24" s="33">
        <f t="shared" si="9"/>
        <v>0</v>
      </c>
      <c r="D24" s="35"/>
      <c r="E24" s="38">
        <f t="shared" si="0"/>
        <v>0</v>
      </c>
      <c r="F24" s="41"/>
      <c r="G24" s="38">
        <f t="shared" si="1"/>
        <v>0</v>
      </c>
      <c r="H24" s="41"/>
      <c r="I24" s="38">
        <f t="shared" si="3"/>
        <v>0</v>
      </c>
      <c r="J24" s="41"/>
      <c r="K24" s="38">
        <f t="shared" si="4"/>
        <v>0</v>
      </c>
      <c r="L24" s="41"/>
      <c r="M24" s="38">
        <f t="shared" si="5"/>
        <v>0</v>
      </c>
      <c r="N24" s="41"/>
      <c r="O24" s="38">
        <f t="shared" si="6"/>
        <v>0</v>
      </c>
      <c r="P24" s="41"/>
      <c r="Q24" s="38">
        <f t="shared" si="2"/>
        <v>0</v>
      </c>
      <c r="R24" s="41"/>
      <c r="S24" s="38">
        <f t="shared" si="7"/>
        <v>0</v>
      </c>
      <c r="T24" s="61"/>
      <c r="U24" s="14">
        <f t="shared" si="8"/>
        <v>0</v>
      </c>
      <c r="V24" s="14"/>
      <c r="W24" s="15"/>
      <c r="X24" s="15"/>
      <c r="Y24" s="15"/>
    </row>
    <row r="25" spans="1:25" s="16" customFormat="1" ht="13.5" customHeight="1">
      <c r="A25" s="77">
        <v>8</v>
      </c>
      <c r="B25" s="29" t="s">
        <v>26</v>
      </c>
      <c r="C25" s="33">
        <f t="shared" si="9"/>
        <v>18439.337049208265</v>
      </c>
      <c r="D25" s="35">
        <f>C25/C31</f>
        <v>0.04704145319251109</v>
      </c>
      <c r="E25" s="38">
        <f t="shared" si="0"/>
        <v>0</v>
      </c>
      <c r="F25" s="41"/>
      <c r="G25" s="38">
        <f t="shared" si="1"/>
        <v>0</v>
      </c>
      <c r="H25" s="41"/>
      <c r="I25" s="38">
        <f t="shared" si="3"/>
        <v>0</v>
      </c>
      <c r="J25" s="41">
        <v>0</v>
      </c>
      <c r="K25" s="38">
        <f t="shared" si="4"/>
        <v>9219.668524604132</v>
      </c>
      <c r="L25" s="41">
        <v>0.5</v>
      </c>
      <c r="M25" s="38">
        <f t="shared" si="5"/>
        <v>9219.668524604132</v>
      </c>
      <c r="N25" s="41">
        <v>0.5</v>
      </c>
      <c r="O25" s="38">
        <f t="shared" si="6"/>
        <v>0</v>
      </c>
      <c r="P25" s="41">
        <v>0</v>
      </c>
      <c r="Q25" s="38">
        <f t="shared" si="2"/>
        <v>0</v>
      </c>
      <c r="R25" s="41"/>
      <c r="S25" s="38">
        <f t="shared" si="7"/>
        <v>0</v>
      </c>
      <c r="T25" s="61"/>
      <c r="U25" s="14">
        <f t="shared" si="8"/>
        <v>18439.337049208265</v>
      </c>
      <c r="V25" s="14">
        <v>14246.14</v>
      </c>
      <c r="W25" s="15"/>
      <c r="X25" s="15"/>
      <c r="Y25" s="15"/>
    </row>
    <row r="26" spans="1:25" s="16" customFormat="1" ht="13.5" customHeight="1">
      <c r="A26" s="77"/>
      <c r="B26" s="30"/>
      <c r="C26" s="33">
        <f t="shared" si="9"/>
        <v>0</v>
      </c>
      <c r="D26" s="35"/>
      <c r="E26" s="38">
        <f t="shared" si="0"/>
        <v>0</v>
      </c>
      <c r="F26" s="41"/>
      <c r="G26" s="38">
        <f t="shared" si="1"/>
        <v>0</v>
      </c>
      <c r="H26" s="41"/>
      <c r="I26" s="38">
        <f t="shared" si="3"/>
        <v>0</v>
      </c>
      <c r="J26" s="41"/>
      <c r="K26" s="38">
        <f t="shared" si="4"/>
        <v>0</v>
      </c>
      <c r="L26" s="41"/>
      <c r="M26" s="38">
        <f t="shared" si="5"/>
        <v>0</v>
      </c>
      <c r="N26" s="41"/>
      <c r="O26" s="38">
        <f t="shared" si="6"/>
        <v>0</v>
      </c>
      <c r="P26" s="41"/>
      <c r="Q26" s="38">
        <f t="shared" si="2"/>
        <v>0</v>
      </c>
      <c r="R26" s="41"/>
      <c r="S26" s="33"/>
      <c r="T26" s="61"/>
      <c r="U26" s="14">
        <f t="shared" si="8"/>
        <v>0</v>
      </c>
      <c r="V26" s="14"/>
      <c r="W26" s="15"/>
      <c r="X26" s="15"/>
      <c r="Y26" s="15"/>
    </row>
    <row r="27" spans="1:25" s="16" customFormat="1" ht="13.5" customHeight="1">
      <c r="A27" s="77">
        <v>9</v>
      </c>
      <c r="B27" s="29" t="s">
        <v>33</v>
      </c>
      <c r="C27" s="33">
        <f t="shared" si="9"/>
        <v>100366.76119282625</v>
      </c>
      <c r="D27" s="35">
        <f>C27/C31</f>
        <v>0.25605032795574384</v>
      </c>
      <c r="E27" s="38">
        <f t="shared" si="0"/>
        <v>10036.676119282625</v>
      </c>
      <c r="F27" s="41">
        <v>0.1</v>
      </c>
      <c r="G27" s="38">
        <f t="shared" si="1"/>
        <v>10036.676119282625</v>
      </c>
      <c r="H27" s="41">
        <v>0.1</v>
      </c>
      <c r="I27" s="38">
        <f t="shared" si="3"/>
        <v>10036.676119282625</v>
      </c>
      <c r="J27" s="41">
        <v>0.1</v>
      </c>
      <c r="K27" s="38">
        <f t="shared" si="4"/>
        <v>10036.676119282625</v>
      </c>
      <c r="L27" s="41">
        <v>0.1</v>
      </c>
      <c r="M27" s="38">
        <f t="shared" si="5"/>
        <v>10036.676119282625</v>
      </c>
      <c r="N27" s="41">
        <v>0.1</v>
      </c>
      <c r="O27" s="38">
        <f t="shared" si="6"/>
        <v>10036.676119282625</v>
      </c>
      <c r="P27" s="41">
        <v>0.1</v>
      </c>
      <c r="Q27" s="38">
        <f t="shared" si="2"/>
        <v>15055.014178923937</v>
      </c>
      <c r="R27" s="41">
        <v>0.15</v>
      </c>
      <c r="S27" s="38">
        <f>T27*$U27</f>
        <v>25091.690298206562</v>
      </c>
      <c r="T27" s="61">
        <v>0.25</v>
      </c>
      <c r="U27" s="14">
        <f t="shared" si="8"/>
        <v>100366.76119282625</v>
      </c>
      <c r="V27" s="14">
        <v>77542.86</v>
      </c>
      <c r="W27" s="15"/>
      <c r="X27" s="15"/>
      <c r="Y27" s="15"/>
    </row>
    <row r="28" spans="1:25" s="16" customFormat="1" ht="13.5" customHeight="1">
      <c r="A28" s="77"/>
      <c r="B28" s="30"/>
      <c r="C28" s="33">
        <f t="shared" si="9"/>
        <v>0</v>
      </c>
      <c r="D28" s="35"/>
      <c r="E28" s="38">
        <f t="shared" si="0"/>
        <v>0</v>
      </c>
      <c r="F28" s="41"/>
      <c r="G28" s="38">
        <f t="shared" si="1"/>
        <v>0</v>
      </c>
      <c r="H28" s="41"/>
      <c r="I28" s="38">
        <f t="shared" si="3"/>
        <v>0</v>
      </c>
      <c r="J28" s="41"/>
      <c r="K28" s="38">
        <f t="shared" si="4"/>
        <v>0</v>
      </c>
      <c r="L28" s="41"/>
      <c r="M28" s="38">
        <f t="shared" si="5"/>
        <v>0</v>
      </c>
      <c r="N28" s="41"/>
      <c r="O28" s="38">
        <f t="shared" si="6"/>
        <v>0</v>
      </c>
      <c r="P28" s="41"/>
      <c r="Q28" s="38">
        <f t="shared" si="2"/>
        <v>0</v>
      </c>
      <c r="R28" s="41"/>
      <c r="S28" s="38">
        <f>T28*$U28</f>
        <v>0</v>
      </c>
      <c r="T28" s="61"/>
      <c r="U28" s="14">
        <f t="shared" si="8"/>
        <v>0</v>
      </c>
      <c r="V28" s="14"/>
      <c r="W28" s="15"/>
      <c r="X28" s="15"/>
      <c r="Y28" s="15"/>
    </row>
    <row r="29" spans="1:25" s="16" customFormat="1" ht="13.5" customHeight="1">
      <c r="A29" s="77">
        <v>10</v>
      </c>
      <c r="B29" s="29" t="s">
        <v>34</v>
      </c>
      <c r="C29" s="33">
        <v>92317.02</v>
      </c>
      <c r="D29" s="35">
        <f>C29/C31</f>
        <v>0.23551425756863503</v>
      </c>
      <c r="E29" s="38">
        <f t="shared" si="0"/>
        <v>9231.702000000001</v>
      </c>
      <c r="F29" s="41">
        <v>0.1</v>
      </c>
      <c r="G29" s="38">
        <f t="shared" si="1"/>
        <v>9231.702000000001</v>
      </c>
      <c r="H29" s="41">
        <v>0.1</v>
      </c>
      <c r="I29" s="38">
        <f t="shared" si="3"/>
        <v>9231.702000000001</v>
      </c>
      <c r="J29" s="41">
        <v>0.1</v>
      </c>
      <c r="K29" s="38">
        <f t="shared" si="4"/>
        <v>9231.702000000001</v>
      </c>
      <c r="L29" s="41">
        <v>0.1</v>
      </c>
      <c r="M29" s="38">
        <f t="shared" si="5"/>
        <v>9231.702000000001</v>
      </c>
      <c r="N29" s="41">
        <v>0.1</v>
      </c>
      <c r="O29" s="38">
        <f t="shared" si="6"/>
        <v>9231.702000000001</v>
      </c>
      <c r="P29" s="41">
        <v>0.1</v>
      </c>
      <c r="Q29" s="38">
        <f t="shared" si="2"/>
        <v>13847.553</v>
      </c>
      <c r="R29" s="41">
        <v>0.15</v>
      </c>
      <c r="S29" s="38">
        <f>T29*$U29</f>
        <v>23079.255</v>
      </c>
      <c r="T29" s="61">
        <v>0.25</v>
      </c>
      <c r="U29" s="14">
        <v>92317.02</v>
      </c>
      <c r="V29" s="14">
        <v>71323.68</v>
      </c>
      <c r="W29" s="15"/>
      <c r="X29" s="15"/>
      <c r="Y29" s="15"/>
    </row>
    <row r="30" spans="1:25" s="16" customFormat="1" ht="13.5" customHeight="1">
      <c r="A30" s="62"/>
      <c r="B30" s="30"/>
      <c r="C30" s="33"/>
      <c r="D30" s="35"/>
      <c r="E30" s="38">
        <f t="shared" si="0"/>
        <v>0</v>
      </c>
      <c r="F30" s="41"/>
      <c r="G30" s="38">
        <f t="shared" si="1"/>
        <v>0</v>
      </c>
      <c r="H30" s="41"/>
      <c r="I30" s="45">
        <f t="shared" si="3"/>
        <v>0</v>
      </c>
      <c r="J30" s="41"/>
      <c r="K30" s="38">
        <f t="shared" si="4"/>
        <v>0</v>
      </c>
      <c r="L30" s="41"/>
      <c r="M30" s="38">
        <f t="shared" si="5"/>
        <v>0</v>
      </c>
      <c r="N30" s="41"/>
      <c r="O30" s="38">
        <f t="shared" si="6"/>
        <v>0</v>
      </c>
      <c r="P30" s="41"/>
      <c r="Q30" s="38">
        <f t="shared" si="2"/>
        <v>0</v>
      </c>
      <c r="R30" s="41"/>
      <c r="S30" s="33"/>
      <c r="T30" s="61"/>
      <c r="U30" s="14">
        <f t="shared" si="8"/>
        <v>0</v>
      </c>
      <c r="V30" s="14"/>
      <c r="W30" s="15"/>
      <c r="X30" s="15"/>
      <c r="Y30" s="15"/>
    </row>
    <row r="31" spans="1:25" s="16" customFormat="1" ht="15" customHeight="1">
      <c r="A31" s="75" t="s">
        <v>6</v>
      </c>
      <c r="B31" s="23"/>
      <c r="C31" s="34">
        <f>SUM(C11:C29)</f>
        <v>391980.6000411521</v>
      </c>
      <c r="D31" s="36">
        <f>SUM(D11:D29)</f>
        <v>1</v>
      </c>
      <c r="E31" s="39">
        <f>SUM(E11:E30)</f>
        <v>97406.13248851709</v>
      </c>
      <c r="F31" s="51">
        <f>E31/C31</f>
        <v>0.24849732991451848</v>
      </c>
      <c r="G31" s="46">
        <f>SUM(G11:G30)</f>
        <v>58170.27260734358</v>
      </c>
      <c r="H31" s="52">
        <f>G31/C31</f>
        <v>0.14840089688427582</v>
      </c>
      <c r="I31" s="53">
        <f>SUM(I11:I30)</f>
        <v>51177.294590193706</v>
      </c>
      <c r="J31" s="51">
        <f>I31/C31</f>
        <v>0.13056078434703364</v>
      </c>
      <c r="K31" s="54">
        <f>SUM(K11:K30)</f>
        <v>60396.963114797836</v>
      </c>
      <c r="L31" s="51">
        <f>K31/C31</f>
        <v>0.15408151094328917</v>
      </c>
      <c r="M31" s="54">
        <f>SUM(M11:M30)</f>
        <v>28488.04664388676</v>
      </c>
      <c r="N31" s="51">
        <f>M31/C31</f>
        <v>0.07267718514869344</v>
      </c>
      <c r="O31" s="55">
        <f>SUM(O11:O30)</f>
        <v>19268.378119282628</v>
      </c>
      <c r="P31" s="51">
        <f>O31/C31</f>
        <v>0.049156458552437894</v>
      </c>
      <c r="Q31" s="55">
        <f>SUM(Q11:Q30)</f>
        <v>28902.567178923935</v>
      </c>
      <c r="R31" s="52">
        <f>Q31/C31</f>
        <v>0.07373468782865682</v>
      </c>
      <c r="S31" s="46">
        <f>SUM(S11:S30)</f>
        <v>48170.94529820656</v>
      </c>
      <c r="T31" s="63">
        <f>S31/C31</f>
        <v>0.12289114638109472</v>
      </c>
      <c r="U31" s="14">
        <f t="shared" si="8"/>
        <v>391980.5999999974</v>
      </c>
      <c r="V31" s="14">
        <v>302842.26</v>
      </c>
      <c r="W31" s="15"/>
      <c r="X31" s="15">
        <v>302842.26</v>
      </c>
      <c r="Y31" s="15"/>
    </row>
    <row r="32" spans="1:25" s="16" customFormat="1" ht="15" customHeight="1">
      <c r="A32" s="76" t="s">
        <v>7</v>
      </c>
      <c r="B32" s="31"/>
      <c r="C32" s="93"/>
      <c r="D32" s="37"/>
      <c r="E32" s="40">
        <f>E31</f>
        <v>97406.13248851709</v>
      </c>
      <c r="F32" s="42">
        <f>F31</f>
        <v>0.24849732991451848</v>
      </c>
      <c r="G32" s="40">
        <f>E32+G31</f>
        <v>155576.40509586065</v>
      </c>
      <c r="H32" s="42">
        <f>F32+H31</f>
        <v>0.3968982267987943</v>
      </c>
      <c r="I32" s="47">
        <f>I31+G32</f>
        <v>206753.69968605437</v>
      </c>
      <c r="J32" s="48">
        <f>H32+J31</f>
        <v>0.5274590111458279</v>
      </c>
      <c r="K32" s="49">
        <f>K31+I32</f>
        <v>267150.6628008522</v>
      </c>
      <c r="L32" s="48">
        <f>J32+L31</f>
        <v>0.6815405220891171</v>
      </c>
      <c r="M32" s="49">
        <f>M31+K32</f>
        <v>295638.709444739</v>
      </c>
      <c r="N32" s="48">
        <f>L32+N31</f>
        <v>0.7542177072378106</v>
      </c>
      <c r="O32" s="40">
        <f>M32+O31</f>
        <v>314907.0875640216</v>
      </c>
      <c r="P32" s="48">
        <f>P31+N32</f>
        <v>0.8033741657902485</v>
      </c>
      <c r="Q32" s="40">
        <f>Q31+O32</f>
        <v>343809.6547429455</v>
      </c>
      <c r="R32" s="50">
        <f>R31+P32</f>
        <v>0.8771088536189052</v>
      </c>
      <c r="S32" s="40">
        <f>S31+Q32</f>
        <v>391980.6000411521</v>
      </c>
      <c r="T32" s="64">
        <f>T31+R32</f>
        <v>1</v>
      </c>
      <c r="U32" s="14"/>
      <c r="V32" s="14"/>
      <c r="W32" s="15"/>
      <c r="Y32" s="15"/>
    </row>
    <row r="33" spans="1:25" s="4" customFormat="1" ht="13.5">
      <c r="A33" s="65"/>
      <c r="B33" s="12"/>
      <c r="C33" s="66"/>
      <c r="D33" s="67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68"/>
      <c r="U33" s="11"/>
      <c r="V33" s="14"/>
      <c r="W33" s="9"/>
      <c r="Y33" s="9"/>
    </row>
    <row r="34" spans="1:25" s="4" customFormat="1" ht="13.5">
      <c r="A34" s="65"/>
      <c r="B34" s="12"/>
      <c r="C34" s="66"/>
      <c r="D34" s="67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68"/>
      <c r="U34" s="11"/>
      <c r="V34" s="14"/>
      <c r="W34" s="9"/>
      <c r="Y34" s="9"/>
    </row>
    <row r="35" spans="1:25" s="4" customFormat="1" ht="13.5">
      <c r="A35" s="65"/>
      <c r="B35" s="12"/>
      <c r="C35" s="66"/>
      <c r="D35" s="67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68"/>
      <c r="U35" s="11"/>
      <c r="V35" s="14"/>
      <c r="W35" s="9"/>
      <c r="Y35" s="9"/>
    </row>
    <row r="36" spans="1:25" s="4" customFormat="1" ht="13.5">
      <c r="A36" s="65"/>
      <c r="B36" s="12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68"/>
      <c r="U36" s="11"/>
      <c r="V36" s="14"/>
      <c r="W36" s="9"/>
      <c r="Y36" s="9"/>
    </row>
    <row r="37" spans="1:22" ht="13.5">
      <c r="A37" s="65"/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68"/>
      <c r="V37" s="14"/>
    </row>
    <row r="38" spans="1:25" s="6" customFormat="1" ht="12" customHeight="1">
      <c r="A38" s="65"/>
      <c r="B38" s="13" t="s">
        <v>18</v>
      </c>
      <c r="C38" s="13"/>
      <c r="D38" s="104" t="s">
        <v>30</v>
      </c>
      <c r="E38" s="104"/>
      <c r="F38" s="104"/>
      <c r="G38" s="104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  <c r="U38" s="11"/>
      <c r="V38" s="14"/>
      <c r="W38" s="8"/>
      <c r="Y38" s="8"/>
    </row>
    <row r="39" spans="1:25" s="17" customFormat="1" ht="14.25" customHeight="1" thickBot="1">
      <c r="A39" s="71"/>
      <c r="B39" s="72" t="s">
        <v>19</v>
      </c>
      <c r="C39" s="72"/>
      <c r="D39" s="105" t="s">
        <v>31</v>
      </c>
      <c r="E39" s="105"/>
      <c r="F39" s="105"/>
      <c r="G39" s="105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4"/>
      <c r="U39" s="18"/>
      <c r="V39" s="14"/>
      <c r="W39" s="19"/>
      <c r="Y39" s="19"/>
    </row>
    <row r="40" ht="13.5">
      <c r="V40" s="14"/>
    </row>
    <row r="41" ht="13.5">
      <c r="V41" s="14"/>
    </row>
    <row r="42" ht="13.5">
      <c r="V42" s="14"/>
    </row>
    <row r="43" ht="13.5">
      <c r="V43" s="14"/>
    </row>
    <row r="44" ht="13.5">
      <c r="V44" s="14"/>
    </row>
    <row r="45" ht="13.5">
      <c r="V45" s="14"/>
    </row>
    <row r="46" ht="13.5">
      <c r="V46" s="14"/>
    </row>
    <row r="47" ht="13.5">
      <c r="V47" s="14"/>
    </row>
    <row r="48" ht="13.5">
      <c r="V48" s="14"/>
    </row>
    <row r="49" ht="13.5">
      <c r="V49" s="14"/>
    </row>
    <row r="50" ht="13.5">
      <c r="V50" s="14"/>
    </row>
  </sheetData>
  <sheetProtection password="B18F" sheet="1" objects="1" selectLockedCells="1" selectUnlockedCells="1"/>
  <mergeCells count="15">
    <mergeCell ref="D38:G38"/>
    <mergeCell ref="D39:G39"/>
    <mergeCell ref="A6:A8"/>
    <mergeCell ref="C6:D6"/>
    <mergeCell ref="C7:D7"/>
    <mergeCell ref="E7:E8"/>
    <mergeCell ref="G7:G8"/>
    <mergeCell ref="I7:I9"/>
    <mergeCell ref="K7:K8"/>
    <mergeCell ref="M7:M8"/>
    <mergeCell ref="C3:T3"/>
    <mergeCell ref="C1:T1"/>
    <mergeCell ref="C2:T2"/>
    <mergeCell ref="E5:T5"/>
    <mergeCell ref="H4:O4"/>
  </mergeCells>
  <printOptions horizontalCentered="1" verticalCentered="1"/>
  <pageMargins left="0.1968503937007874" right="0.1968503937007874" top="0.7874015748031497" bottom="0.1968503937007874" header="0.5118110236220472" footer="0"/>
  <pageSetup horizontalDpi="300" verticalDpi="300" orientation="landscape" paperSize="9" scale="70" r:id="rId4"/>
  <drawing r:id="rId3"/>
  <legacyDrawing r:id="rId2"/>
  <oleObjects>
    <oleObject progId="" shapeId="14354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Juni Borja Kuchenny</cp:lastModifiedBy>
  <cp:lastPrinted>2012-08-15T19:40:12Z</cp:lastPrinted>
  <dcterms:created xsi:type="dcterms:W3CDTF">2001-08-05T00:51:33Z</dcterms:created>
  <dcterms:modified xsi:type="dcterms:W3CDTF">2012-10-30T11:31:16Z</dcterms:modified>
  <cp:category/>
  <cp:version/>
  <cp:contentType/>
  <cp:contentStatus/>
</cp:coreProperties>
</file>